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5480" windowHeight="86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B99" i="1" l="1"/>
  <c r="B100" i="1" s="1"/>
  <c r="B106" i="1" s="1"/>
  <c r="G94" i="1"/>
  <c r="G91" i="1"/>
  <c r="G92" i="1" s="1"/>
  <c r="G27" i="1"/>
  <c r="G50" i="1"/>
  <c r="B78" i="1"/>
  <c r="B79" i="1" s="1"/>
  <c r="B85" i="1" s="1"/>
  <c r="G73" i="1"/>
  <c r="G70" i="1"/>
  <c r="G71" i="1" s="1"/>
  <c r="G5" i="1"/>
  <c r="B58" i="1"/>
  <c r="B59" i="1" s="1"/>
  <c r="B65" i="1" s="1"/>
  <c r="G53" i="1"/>
  <c r="G51" i="1"/>
  <c r="G52" i="1" s="1"/>
  <c r="B35" i="1"/>
  <c r="B36" i="1" s="1"/>
  <c r="B42" i="1" s="1"/>
  <c r="G30" i="1"/>
  <c r="B20" i="1"/>
  <c r="G8" i="1"/>
  <c r="B13" i="1"/>
  <c r="B14" i="1" s="1"/>
  <c r="G93" i="1" l="1"/>
  <c r="G100" i="1" s="1"/>
  <c r="G103" i="1" s="1"/>
  <c r="G105" i="1" s="1"/>
  <c r="G72" i="1"/>
  <c r="G79" i="1" s="1"/>
  <c r="G82" i="1" s="1"/>
  <c r="G84" i="1" s="1"/>
  <c r="G6" i="1"/>
  <c r="G59" i="1"/>
  <c r="G62" i="1" s="1"/>
  <c r="G64" i="1" s="1"/>
  <c r="G28" i="1"/>
  <c r="G7" i="1" l="1"/>
  <c r="G14" i="1" s="1"/>
  <c r="G17" i="1" s="1"/>
  <c r="G19" i="1" s="1"/>
  <c r="G29" i="1"/>
  <c r="G36" i="1" s="1"/>
  <c r="G39" i="1" s="1"/>
  <c r="G41" i="1" s="1"/>
</calcChain>
</file>

<file path=xl/sharedStrings.xml><?xml version="1.0" encoding="utf-8"?>
<sst xmlns="http://schemas.openxmlformats.org/spreadsheetml/2006/main" count="171" uniqueCount="32">
  <si>
    <t>Days per year</t>
  </si>
  <si>
    <t>Days Available</t>
  </si>
  <si>
    <t>Annual Leave</t>
  </si>
  <si>
    <t>Public Holidays</t>
  </si>
  <si>
    <t>Sick Leave</t>
  </si>
  <si>
    <t>Training</t>
  </si>
  <si>
    <t>Weekends</t>
  </si>
  <si>
    <t>Other</t>
  </si>
  <si>
    <t>Total Available Days</t>
  </si>
  <si>
    <t>Total Available Weeks</t>
  </si>
  <si>
    <t>Gross Wage/Annum</t>
  </si>
  <si>
    <t>Super</t>
  </si>
  <si>
    <t>Workcover</t>
  </si>
  <si>
    <t>Leave Loading</t>
  </si>
  <si>
    <t>Staff Amenities/Uniforms</t>
  </si>
  <si>
    <t>Per week</t>
  </si>
  <si>
    <t>Rate</t>
  </si>
  <si>
    <t>Annual rate</t>
  </si>
  <si>
    <t>Vehicle</t>
  </si>
  <si>
    <t>Tools of trade supplied</t>
  </si>
  <si>
    <t>Benefits/Bonus</t>
  </si>
  <si>
    <t>Total</t>
  </si>
  <si>
    <t>Total Expenditure</t>
  </si>
  <si>
    <t>Chargeable Hrs as % of Paid Hrs</t>
  </si>
  <si>
    <t>Hours per week</t>
  </si>
  <si>
    <t>Total Paid Hrs per year</t>
  </si>
  <si>
    <t>To cover direct costs</t>
  </si>
  <si>
    <t>Weekly cost for Available Weeks</t>
  </si>
  <si>
    <t>Charge Rate required per hour</t>
  </si>
  <si>
    <t>Staff Name</t>
  </si>
  <si>
    <t>Cost of Wages  Calculations</t>
  </si>
  <si>
    <t>Job 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</si>
</sst>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4"/>
      <color theme="4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8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4" fillId="0" borderId="0" xfId="0" applyFont="1"/>
    <xf numFmtId="0" fontId="5" fillId="0" borderId="0" xfId="0" applyFont="1"/>
    <xf numFmtId="9" fontId="0" fillId="0" borderId="0" xfId="0" applyNumberFormat="1"/>
    <xf numFmtId="10" fontId="0" fillId="0" borderId="0" xfId="0" applyNumberFormat="1"/>
    <xf numFmtId="0" fontId="6" fillId="0" borderId="0" xfId="0" applyFont="1"/>
    <xf numFmtId="0" fontId="0" fillId="0" borderId="0" xfId="0" applyFill="1" applyAlignment="1">
      <alignment horizontal="center"/>
    </xf>
    <xf numFmtId="44" fontId="0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"/>
  <sheetViews>
    <sheetView tabSelected="1" workbookViewId="0">
      <selection activeCell="E19" sqref="E19"/>
    </sheetView>
  </sheetViews>
  <sheetFormatPr defaultRowHeight="15" x14ac:dyDescent="0.25"/>
  <cols>
    <col min="1" max="1" width="28.28515625" customWidth="1"/>
    <col min="2" max="2" width="14.5703125" customWidth="1"/>
    <col min="4" max="4" width="29.42578125" customWidth="1"/>
    <col min="5" max="5" width="14.28515625" customWidth="1"/>
    <col min="6" max="6" width="15.140625" customWidth="1"/>
    <col min="7" max="7" width="18.42578125" customWidth="1"/>
  </cols>
  <sheetData>
    <row r="1" spans="1:7" ht="18.75" x14ac:dyDescent="0.3">
      <c r="A1" s="1" t="s">
        <v>30</v>
      </c>
    </row>
    <row r="2" spans="1:7" ht="18.75" x14ac:dyDescent="0.3">
      <c r="A2" s="1"/>
    </row>
    <row r="3" spans="1:7" ht="18.75" x14ac:dyDescent="0.3">
      <c r="A3" s="2" t="s">
        <v>29</v>
      </c>
      <c r="G3" s="3"/>
    </row>
    <row r="4" spans="1:7" ht="15.75" x14ac:dyDescent="0.25">
      <c r="B4" s="6" t="s">
        <v>1</v>
      </c>
      <c r="E4" s="7" t="s">
        <v>31</v>
      </c>
      <c r="F4" s="6" t="s">
        <v>16</v>
      </c>
      <c r="G4" s="6" t="s">
        <v>21</v>
      </c>
    </row>
    <row r="5" spans="1:7" x14ac:dyDescent="0.25">
      <c r="A5" t="s">
        <v>0</v>
      </c>
      <c r="B5" s="4">
        <v>365</v>
      </c>
      <c r="D5" t="s">
        <v>10</v>
      </c>
      <c r="E5" s="3" t="s">
        <v>15</v>
      </c>
      <c r="F5" s="12">
        <v>100</v>
      </c>
      <c r="G5">
        <f>F5*52</f>
        <v>5200</v>
      </c>
    </row>
    <row r="6" spans="1:7" x14ac:dyDescent="0.25">
      <c r="A6" t="s">
        <v>2</v>
      </c>
      <c r="B6" s="5">
        <v>20</v>
      </c>
      <c r="D6" t="s">
        <v>11</v>
      </c>
      <c r="E6" t="s">
        <v>17</v>
      </c>
      <c r="F6" s="8">
        <v>0.09</v>
      </c>
      <c r="G6">
        <f>G5*F6</f>
        <v>468</v>
      </c>
    </row>
    <row r="7" spans="1:7" x14ac:dyDescent="0.25">
      <c r="A7" t="s">
        <v>3</v>
      </c>
      <c r="B7" s="5">
        <v>10</v>
      </c>
      <c r="D7" t="s">
        <v>12</v>
      </c>
      <c r="E7" t="s">
        <v>17</v>
      </c>
      <c r="F7" s="9">
        <v>1.7999999999999999E-2</v>
      </c>
      <c r="G7">
        <f>(G5+G6)*F7</f>
        <v>102.02399999999999</v>
      </c>
    </row>
    <row r="8" spans="1:7" x14ac:dyDescent="0.25">
      <c r="A8" t="s">
        <v>4</v>
      </c>
      <c r="B8" s="5">
        <v>10</v>
      </c>
      <c r="D8" t="s">
        <v>13</v>
      </c>
      <c r="E8" t="s">
        <v>17</v>
      </c>
      <c r="F8" s="9">
        <v>0.17499999999999999</v>
      </c>
      <c r="G8">
        <f>F5*4*F8</f>
        <v>70</v>
      </c>
    </row>
    <row r="9" spans="1:7" x14ac:dyDescent="0.25">
      <c r="A9" t="s">
        <v>5</v>
      </c>
      <c r="B9" s="5"/>
      <c r="D9" t="s">
        <v>14</v>
      </c>
      <c r="E9" t="s">
        <v>17</v>
      </c>
    </row>
    <row r="10" spans="1:7" x14ac:dyDescent="0.25">
      <c r="A10" t="s">
        <v>6</v>
      </c>
      <c r="B10" s="5">
        <v>104</v>
      </c>
      <c r="D10" t="s">
        <v>18</v>
      </c>
    </row>
    <row r="11" spans="1:7" x14ac:dyDescent="0.25">
      <c r="A11" t="s">
        <v>7</v>
      </c>
      <c r="B11" s="5"/>
      <c r="D11" t="s">
        <v>19</v>
      </c>
    </row>
    <row r="12" spans="1:7" x14ac:dyDescent="0.25">
      <c r="B12" s="5"/>
      <c r="D12" t="s">
        <v>20</v>
      </c>
    </row>
    <row r="13" spans="1:7" x14ac:dyDescent="0.25">
      <c r="A13" t="s">
        <v>8</v>
      </c>
      <c r="B13" s="4">
        <f>B5-SUM(B6:B12)</f>
        <v>221</v>
      </c>
    </row>
    <row r="14" spans="1:7" x14ac:dyDescent="0.25">
      <c r="A14" t="s">
        <v>9</v>
      </c>
      <c r="B14" s="4">
        <f>B13/5</f>
        <v>44.2</v>
      </c>
      <c r="D14" t="s">
        <v>22</v>
      </c>
      <c r="G14">
        <f>SUM(G5:G13)</f>
        <v>5840.0240000000003</v>
      </c>
    </row>
    <row r="16" spans="1:7" ht="15.75" x14ac:dyDescent="0.25">
      <c r="D16" s="10" t="s">
        <v>26</v>
      </c>
    </row>
    <row r="17" spans="1:7" x14ac:dyDescent="0.25">
      <c r="A17" t="s">
        <v>23</v>
      </c>
      <c r="B17" s="8">
        <v>0.1</v>
      </c>
      <c r="D17" t="s">
        <v>27</v>
      </c>
      <c r="G17">
        <f>G14/(B14*B17)</f>
        <v>1321.2723981900451</v>
      </c>
    </row>
    <row r="19" spans="1:7" x14ac:dyDescent="0.25">
      <c r="A19" t="s">
        <v>24</v>
      </c>
      <c r="B19">
        <v>38</v>
      </c>
      <c r="D19" t="s">
        <v>28</v>
      </c>
      <c r="G19">
        <f>G17/B19</f>
        <v>34.770326268159081</v>
      </c>
    </row>
    <row r="20" spans="1:7" x14ac:dyDescent="0.25">
      <c r="A20" t="s">
        <v>25</v>
      </c>
      <c r="B20">
        <f>B14*B19</f>
        <v>1679.6000000000001</v>
      </c>
    </row>
    <row r="25" spans="1:7" ht="18.75" x14ac:dyDescent="0.3">
      <c r="A25" s="2" t="s">
        <v>29</v>
      </c>
      <c r="G25" s="3"/>
    </row>
    <row r="26" spans="1:7" ht="15.75" x14ac:dyDescent="0.25">
      <c r="B26" s="6" t="s">
        <v>1</v>
      </c>
      <c r="E26" s="7" t="s">
        <v>31</v>
      </c>
      <c r="F26" s="6" t="s">
        <v>16</v>
      </c>
      <c r="G26" s="6" t="s">
        <v>21</v>
      </c>
    </row>
    <row r="27" spans="1:7" x14ac:dyDescent="0.25">
      <c r="A27" t="s">
        <v>0</v>
      </c>
      <c r="B27" s="4">
        <v>365</v>
      </c>
      <c r="D27" t="s">
        <v>10</v>
      </c>
      <c r="E27" s="3" t="s">
        <v>15</v>
      </c>
      <c r="F27" s="12">
        <v>100</v>
      </c>
      <c r="G27">
        <f>F27*52</f>
        <v>5200</v>
      </c>
    </row>
    <row r="28" spans="1:7" x14ac:dyDescent="0.25">
      <c r="A28" t="s">
        <v>2</v>
      </c>
      <c r="B28" s="5">
        <v>20</v>
      </c>
      <c r="D28" t="s">
        <v>11</v>
      </c>
      <c r="E28" t="s">
        <v>17</v>
      </c>
      <c r="F28" s="8">
        <v>0.09</v>
      </c>
      <c r="G28">
        <f>G27*F28</f>
        <v>468</v>
      </c>
    </row>
    <row r="29" spans="1:7" x14ac:dyDescent="0.25">
      <c r="A29" t="s">
        <v>3</v>
      </c>
      <c r="B29" s="5">
        <v>10</v>
      </c>
      <c r="D29" t="s">
        <v>12</v>
      </c>
      <c r="E29" t="s">
        <v>17</v>
      </c>
      <c r="F29" s="9">
        <v>1.7999999999999999E-2</v>
      </c>
      <c r="G29">
        <f>(G27+G28)*F29</f>
        <v>102.02399999999999</v>
      </c>
    </row>
    <row r="30" spans="1:7" x14ac:dyDescent="0.25">
      <c r="A30" t="s">
        <v>4</v>
      </c>
      <c r="B30" s="5">
        <v>10</v>
      </c>
      <c r="D30" t="s">
        <v>13</v>
      </c>
      <c r="E30" t="s">
        <v>17</v>
      </c>
      <c r="F30" s="9">
        <v>0.17499999999999999</v>
      </c>
      <c r="G30">
        <f>F27*4*F30</f>
        <v>70</v>
      </c>
    </row>
    <row r="31" spans="1:7" x14ac:dyDescent="0.25">
      <c r="A31" t="s">
        <v>5</v>
      </c>
      <c r="B31" s="5"/>
      <c r="D31" t="s">
        <v>14</v>
      </c>
      <c r="E31" t="s">
        <v>17</v>
      </c>
    </row>
    <row r="32" spans="1:7" x14ac:dyDescent="0.25">
      <c r="A32" t="s">
        <v>6</v>
      </c>
      <c r="B32" s="5">
        <v>104</v>
      </c>
      <c r="D32" t="s">
        <v>18</v>
      </c>
    </row>
    <row r="33" spans="1:7" x14ac:dyDescent="0.25">
      <c r="A33" t="s">
        <v>7</v>
      </c>
      <c r="B33" s="5"/>
      <c r="D33" t="s">
        <v>19</v>
      </c>
    </row>
    <row r="34" spans="1:7" x14ac:dyDescent="0.25">
      <c r="B34" s="5"/>
      <c r="D34" t="s">
        <v>20</v>
      </c>
    </row>
    <row r="35" spans="1:7" x14ac:dyDescent="0.25">
      <c r="A35" t="s">
        <v>8</v>
      </c>
      <c r="B35" s="4">
        <f>B27-SUM(B28:B34)</f>
        <v>221</v>
      </c>
    </row>
    <row r="36" spans="1:7" x14ac:dyDescent="0.25">
      <c r="A36" t="s">
        <v>9</v>
      </c>
      <c r="B36" s="4">
        <f>B35/5</f>
        <v>44.2</v>
      </c>
      <c r="D36" t="s">
        <v>22</v>
      </c>
      <c r="G36">
        <f>SUM(G27:G35)</f>
        <v>5840.0240000000003</v>
      </c>
    </row>
    <row r="38" spans="1:7" ht="15.75" x14ac:dyDescent="0.25">
      <c r="D38" s="10" t="s">
        <v>26</v>
      </c>
    </row>
    <row r="39" spans="1:7" x14ac:dyDescent="0.25">
      <c r="A39" t="s">
        <v>23</v>
      </c>
      <c r="B39" s="8">
        <v>0.65</v>
      </c>
      <c r="D39" t="s">
        <v>27</v>
      </c>
      <c r="G39">
        <f>G36/(B36*B39)</f>
        <v>203.27267664462232</v>
      </c>
    </row>
    <row r="41" spans="1:7" x14ac:dyDescent="0.25">
      <c r="A41" t="s">
        <v>24</v>
      </c>
      <c r="B41">
        <v>38</v>
      </c>
      <c r="D41" t="s">
        <v>28</v>
      </c>
      <c r="G41">
        <f>G39/B41</f>
        <v>5.3492809643321664</v>
      </c>
    </row>
    <row r="42" spans="1:7" x14ac:dyDescent="0.25">
      <c r="A42" t="s">
        <v>25</v>
      </c>
      <c r="B42">
        <f>B36*B41</f>
        <v>1679.6000000000001</v>
      </c>
    </row>
    <row r="48" spans="1:7" ht="18.75" x14ac:dyDescent="0.3">
      <c r="A48" s="2" t="s">
        <v>29</v>
      </c>
      <c r="G48" s="3"/>
    </row>
    <row r="49" spans="1:7" ht="15.75" x14ac:dyDescent="0.25">
      <c r="B49" s="6" t="s">
        <v>1</v>
      </c>
      <c r="E49" s="7" t="s">
        <v>31</v>
      </c>
      <c r="F49" s="6" t="s">
        <v>16</v>
      </c>
      <c r="G49" s="6" t="s">
        <v>21</v>
      </c>
    </row>
    <row r="50" spans="1:7" x14ac:dyDescent="0.25">
      <c r="A50" t="s">
        <v>0</v>
      </c>
      <c r="B50" s="4">
        <v>365</v>
      </c>
      <c r="D50" t="s">
        <v>10</v>
      </c>
      <c r="E50" s="3" t="s">
        <v>15</v>
      </c>
      <c r="F50" s="12">
        <v>100</v>
      </c>
      <c r="G50">
        <f>F50*52</f>
        <v>5200</v>
      </c>
    </row>
    <row r="51" spans="1:7" x14ac:dyDescent="0.25">
      <c r="A51" t="s">
        <v>2</v>
      </c>
      <c r="B51" s="5">
        <v>20</v>
      </c>
      <c r="D51" t="s">
        <v>11</v>
      </c>
      <c r="E51" t="s">
        <v>17</v>
      </c>
      <c r="F51" s="8">
        <v>0.09</v>
      </c>
      <c r="G51">
        <f>G50*F51</f>
        <v>468</v>
      </c>
    </row>
    <row r="52" spans="1:7" x14ac:dyDescent="0.25">
      <c r="A52" t="s">
        <v>3</v>
      </c>
      <c r="B52" s="5">
        <v>10</v>
      </c>
      <c r="D52" t="s">
        <v>12</v>
      </c>
      <c r="E52" t="s">
        <v>17</v>
      </c>
      <c r="F52" s="9">
        <v>1.7999999999999999E-2</v>
      </c>
      <c r="G52">
        <f>(G50+G51)*F52</f>
        <v>102.02399999999999</v>
      </c>
    </row>
    <row r="53" spans="1:7" x14ac:dyDescent="0.25">
      <c r="A53" t="s">
        <v>4</v>
      </c>
      <c r="B53" s="5">
        <v>10</v>
      </c>
      <c r="D53" t="s">
        <v>13</v>
      </c>
      <c r="E53" t="s">
        <v>17</v>
      </c>
      <c r="F53" s="9">
        <v>0.17499999999999999</v>
      </c>
      <c r="G53">
        <f>F50*4*F53</f>
        <v>70</v>
      </c>
    </row>
    <row r="54" spans="1:7" x14ac:dyDescent="0.25">
      <c r="A54" t="s">
        <v>5</v>
      </c>
      <c r="B54" s="5"/>
      <c r="D54" t="s">
        <v>14</v>
      </c>
      <c r="E54" t="s">
        <v>17</v>
      </c>
    </row>
    <row r="55" spans="1:7" x14ac:dyDescent="0.25">
      <c r="A55" t="s">
        <v>6</v>
      </c>
      <c r="B55" s="5">
        <v>104</v>
      </c>
      <c r="D55" t="s">
        <v>18</v>
      </c>
    </row>
    <row r="56" spans="1:7" x14ac:dyDescent="0.25">
      <c r="A56" t="s">
        <v>7</v>
      </c>
      <c r="B56" s="5"/>
      <c r="D56" t="s">
        <v>19</v>
      </c>
    </row>
    <row r="57" spans="1:7" x14ac:dyDescent="0.25">
      <c r="B57" s="5"/>
      <c r="D57" t="s">
        <v>20</v>
      </c>
    </row>
    <row r="58" spans="1:7" x14ac:dyDescent="0.25">
      <c r="A58" t="s">
        <v>8</v>
      </c>
      <c r="B58" s="4">
        <f>B50-SUM(B51:B57)</f>
        <v>221</v>
      </c>
    </row>
    <row r="59" spans="1:7" x14ac:dyDescent="0.25">
      <c r="A59" t="s">
        <v>9</v>
      </c>
      <c r="B59" s="4">
        <f>B58/5</f>
        <v>44.2</v>
      </c>
      <c r="D59" t="s">
        <v>22</v>
      </c>
      <c r="G59">
        <f>SUM(G50:G58)</f>
        <v>5840.0240000000003</v>
      </c>
    </row>
    <row r="61" spans="1:7" ht="15.75" x14ac:dyDescent="0.25">
      <c r="D61" s="10" t="s">
        <v>26</v>
      </c>
    </row>
    <row r="62" spans="1:7" x14ac:dyDescent="0.25">
      <c r="A62" t="s">
        <v>23</v>
      </c>
      <c r="B62" s="8">
        <v>0.65</v>
      </c>
      <c r="D62" t="s">
        <v>27</v>
      </c>
      <c r="G62">
        <f>G59/(B59*B62)</f>
        <v>203.27267664462232</v>
      </c>
    </row>
    <row r="64" spans="1:7" x14ac:dyDescent="0.25">
      <c r="A64" t="s">
        <v>24</v>
      </c>
      <c r="B64">
        <v>38</v>
      </c>
      <c r="D64" t="s">
        <v>28</v>
      </c>
      <c r="G64">
        <f>G62/B64</f>
        <v>5.3492809643321664</v>
      </c>
    </row>
    <row r="65" spans="1:7" x14ac:dyDescent="0.25">
      <c r="A65" t="s">
        <v>25</v>
      </c>
      <c r="B65">
        <f>B59*B64</f>
        <v>1679.6000000000001</v>
      </c>
    </row>
    <row r="68" spans="1:7" ht="18.75" x14ac:dyDescent="0.3">
      <c r="A68" s="2" t="s">
        <v>29</v>
      </c>
      <c r="G68" s="3"/>
    </row>
    <row r="69" spans="1:7" ht="15.75" x14ac:dyDescent="0.25">
      <c r="B69" s="6" t="s">
        <v>1</v>
      </c>
      <c r="E69" s="7" t="s">
        <v>31</v>
      </c>
      <c r="F69" s="6" t="s">
        <v>16</v>
      </c>
      <c r="G69" s="6" t="s">
        <v>21</v>
      </c>
    </row>
    <row r="70" spans="1:7" x14ac:dyDescent="0.25">
      <c r="A70" t="s">
        <v>0</v>
      </c>
      <c r="B70" s="4">
        <v>365</v>
      </c>
      <c r="D70" t="s">
        <v>10</v>
      </c>
      <c r="E70" s="3" t="s">
        <v>15</v>
      </c>
      <c r="F70" s="12">
        <v>100</v>
      </c>
      <c r="G70">
        <f>F70*52</f>
        <v>5200</v>
      </c>
    </row>
    <row r="71" spans="1:7" x14ac:dyDescent="0.25">
      <c r="A71" t="s">
        <v>2</v>
      </c>
      <c r="B71" s="5">
        <v>20</v>
      </c>
      <c r="D71" t="s">
        <v>11</v>
      </c>
      <c r="E71" t="s">
        <v>17</v>
      </c>
      <c r="F71" s="8">
        <v>0.09</v>
      </c>
      <c r="G71">
        <f>G70*F71</f>
        <v>468</v>
      </c>
    </row>
    <row r="72" spans="1:7" x14ac:dyDescent="0.25">
      <c r="A72" t="s">
        <v>3</v>
      </c>
      <c r="B72" s="5">
        <v>10</v>
      </c>
      <c r="D72" t="s">
        <v>12</v>
      </c>
      <c r="E72" t="s">
        <v>17</v>
      </c>
      <c r="F72" s="9">
        <v>1.7999999999999999E-2</v>
      </c>
      <c r="G72">
        <f>(G70+G71)*F72</f>
        <v>102.02399999999999</v>
      </c>
    </row>
    <row r="73" spans="1:7" x14ac:dyDescent="0.25">
      <c r="A73" t="s">
        <v>4</v>
      </c>
      <c r="B73" s="5">
        <v>10</v>
      </c>
      <c r="D73" t="s">
        <v>13</v>
      </c>
      <c r="E73" t="s">
        <v>17</v>
      </c>
      <c r="F73" s="9">
        <v>0.17499999999999999</v>
      </c>
      <c r="G73">
        <f>F70*4*F73</f>
        <v>70</v>
      </c>
    </row>
    <row r="74" spans="1:7" x14ac:dyDescent="0.25">
      <c r="A74" t="s">
        <v>5</v>
      </c>
      <c r="B74" s="5"/>
      <c r="D74" t="s">
        <v>14</v>
      </c>
      <c r="E74" t="s">
        <v>17</v>
      </c>
    </row>
    <row r="75" spans="1:7" x14ac:dyDescent="0.25">
      <c r="A75" t="s">
        <v>6</v>
      </c>
      <c r="B75" s="5">
        <v>104</v>
      </c>
      <c r="D75" t="s">
        <v>18</v>
      </c>
    </row>
    <row r="76" spans="1:7" x14ac:dyDescent="0.25">
      <c r="A76" t="s">
        <v>7</v>
      </c>
      <c r="B76" s="5"/>
      <c r="D76" t="s">
        <v>19</v>
      </c>
    </row>
    <row r="77" spans="1:7" x14ac:dyDescent="0.25">
      <c r="B77" s="5"/>
      <c r="D77" t="s">
        <v>20</v>
      </c>
    </row>
    <row r="78" spans="1:7" x14ac:dyDescent="0.25">
      <c r="A78" t="s">
        <v>8</v>
      </c>
      <c r="B78" s="4">
        <f>B70-SUM(B71:B77)</f>
        <v>221</v>
      </c>
    </row>
    <row r="79" spans="1:7" x14ac:dyDescent="0.25">
      <c r="A79" t="s">
        <v>9</v>
      </c>
      <c r="B79" s="4">
        <f>B78/5</f>
        <v>44.2</v>
      </c>
      <c r="D79" t="s">
        <v>22</v>
      </c>
      <c r="G79">
        <f>SUM(G70:G78)</f>
        <v>5840.0240000000003</v>
      </c>
    </row>
    <row r="81" spans="1:15" ht="15.75" x14ac:dyDescent="0.25">
      <c r="D81" s="10" t="s">
        <v>26</v>
      </c>
    </row>
    <row r="82" spans="1:15" x14ac:dyDescent="0.25">
      <c r="A82" t="s">
        <v>23</v>
      </c>
      <c r="B82" s="8">
        <v>0.85</v>
      </c>
      <c r="D82" t="s">
        <v>27</v>
      </c>
      <c r="G82">
        <f>G79/(B79*B82)</f>
        <v>155.44381155177004</v>
      </c>
    </row>
    <row r="84" spans="1:15" x14ac:dyDescent="0.25">
      <c r="A84" t="s">
        <v>24</v>
      </c>
      <c r="B84">
        <v>38</v>
      </c>
      <c r="D84" t="s">
        <v>28</v>
      </c>
      <c r="G84">
        <f>G82/B84</f>
        <v>4.0906266197834222</v>
      </c>
    </row>
    <row r="85" spans="1:15" x14ac:dyDescent="0.25">
      <c r="A85" t="s">
        <v>25</v>
      </c>
      <c r="B85">
        <f>B79*B84</f>
        <v>1679.6000000000001</v>
      </c>
    </row>
    <row r="89" spans="1:15" ht="18.75" x14ac:dyDescent="0.3">
      <c r="A89" s="2" t="s">
        <v>29</v>
      </c>
      <c r="G89" s="3"/>
    </row>
    <row r="90" spans="1:15" ht="15.75" x14ac:dyDescent="0.25">
      <c r="B90" s="6" t="s">
        <v>1</v>
      </c>
      <c r="E90" s="7" t="s">
        <v>31</v>
      </c>
      <c r="F90" s="6" t="s">
        <v>16</v>
      </c>
      <c r="G90" s="6" t="s">
        <v>21</v>
      </c>
    </row>
    <row r="91" spans="1:15" x14ac:dyDescent="0.25">
      <c r="A91" t="s">
        <v>0</v>
      </c>
      <c r="B91" s="4">
        <v>365</v>
      </c>
      <c r="D91" t="s">
        <v>10</v>
      </c>
      <c r="E91" s="3" t="s">
        <v>15</v>
      </c>
      <c r="F91" s="12">
        <v>100</v>
      </c>
      <c r="G91">
        <f>F91*52</f>
        <v>5200</v>
      </c>
    </row>
    <row r="92" spans="1:15" ht="18.75" x14ac:dyDescent="0.3">
      <c r="A92" t="s">
        <v>2</v>
      </c>
      <c r="B92" s="5">
        <v>20</v>
      </c>
      <c r="D92" t="s">
        <v>11</v>
      </c>
      <c r="E92" t="s">
        <v>17</v>
      </c>
      <c r="F92" s="8">
        <v>0.09</v>
      </c>
      <c r="G92">
        <f>G91*F92</f>
        <v>468</v>
      </c>
      <c r="I92" s="2"/>
      <c r="O92" s="3"/>
    </row>
    <row r="93" spans="1:15" ht="15.75" x14ac:dyDescent="0.25">
      <c r="A93" t="s">
        <v>3</v>
      </c>
      <c r="B93" s="5">
        <v>10</v>
      </c>
      <c r="D93" t="s">
        <v>12</v>
      </c>
      <c r="E93" t="s">
        <v>17</v>
      </c>
      <c r="F93" s="9">
        <v>1.7999999999999999E-2</v>
      </c>
      <c r="G93">
        <f>(G91+G92)*F93</f>
        <v>102.02399999999999</v>
      </c>
      <c r="J93" s="6"/>
      <c r="M93" s="7"/>
      <c r="N93" s="6"/>
      <c r="O93" s="6"/>
    </row>
    <row r="94" spans="1:15" x14ac:dyDescent="0.25">
      <c r="A94" t="s">
        <v>4</v>
      </c>
      <c r="B94" s="5">
        <v>10</v>
      </c>
      <c r="D94" t="s">
        <v>13</v>
      </c>
      <c r="E94" t="s">
        <v>17</v>
      </c>
      <c r="F94" s="9">
        <v>0.17499999999999999</v>
      </c>
      <c r="G94">
        <f>F91*4*F94</f>
        <v>70</v>
      </c>
      <c r="J94" s="4"/>
      <c r="M94" s="3"/>
    </row>
    <row r="95" spans="1:15" x14ac:dyDescent="0.25">
      <c r="A95" t="s">
        <v>5</v>
      </c>
      <c r="B95" s="5"/>
      <c r="D95" t="s">
        <v>14</v>
      </c>
      <c r="E95" t="s">
        <v>17</v>
      </c>
      <c r="J95" s="11"/>
      <c r="N95" s="8"/>
    </row>
    <row r="96" spans="1:15" x14ac:dyDescent="0.25">
      <c r="A96" t="s">
        <v>6</v>
      </c>
      <c r="B96" s="5">
        <v>104</v>
      </c>
      <c r="D96" t="s">
        <v>18</v>
      </c>
      <c r="J96" s="11"/>
      <c r="N96" s="9"/>
    </row>
    <row r="97" spans="1:14" x14ac:dyDescent="0.25">
      <c r="A97" t="s">
        <v>7</v>
      </c>
      <c r="B97" s="5"/>
      <c r="D97" t="s">
        <v>19</v>
      </c>
      <c r="J97" s="11"/>
      <c r="N97" s="9"/>
    </row>
    <row r="98" spans="1:14" x14ac:dyDescent="0.25">
      <c r="B98" s="5"/>
      <c r="D98" t="s">
        <v>20</v>
      </c>
      <c r="J98" s="11"/>
    </row>
    <row r="99" spans="1:14" x14ac:dyDescent="0.25">
      <c r="A99" t="s">
        <v>8</v>
      </c>
      <c r="B99" s="4">
        <f>B91-SUM(B92:B98)</f>
        <v>221</v>
      </c>
      <c r="J99" s="11"/>
    </row>
    <row r="100" spans="1:14" x14ac:dyDescent="0.25">
      <c r="A100" t="s">
        <v>9</v>
      </c>
      <c r="B100" s="4">
        <f>B99/5</f>
        <v>44.2</v>
      </c>
      <c r="D100" t="s">
        <v>22</v>
      </c>
      <c r="G100">
        <f>SUM(G91:G99)</f>
        <v>5840.0240000000003</v>
      </c>
      <c r="J100" s="11"/>
    </row>
    <row r="101" spans="1:14" x14ac:dyDescent="0.25">
      <c r="J101" s="11"/>
    </row>
    <row r="102" spans="1:14" ht="15.75" x14ac:dyDescent="0.25">
      <c r="D102" s="10" t="s">
        <v>26</v>
      </c>
      <c r="J102" s="4"/>
    </row>
    <row r="103" spans="1:14" x14ac:dyDescent="0.25">
      <c r="A103" t="s">
        <v>23</v>
      </c>
      <c r="B103" s="8">
        <v>0.65</v>
      </c>
      <c r="D103" t="s">
        <v>27</v>
      </c>
      <c r="G103">
        <f>G100/(B100*B103)</f>
        <v>203.27267664462232</v>
      </c>
      <c r="J103" s="4"/>
    </row>
    <row r="105" spans="1:14" ht="15.75" x14ac:dyDescent="0.25">
      <c r="A105" t="s">
        <v>24</v>
      </c>
      <c r="B105">
        <v>38</v>
      </c>
      <c r="D105" t="s">
        <v>28</v>
      </c>
      <c r="G105">
        <f>G103/B105</f>
        <v>5.3492809643321664</v>
      </c>
      <c r="L105" s="10"/>
    </row>
    <row r="106" spans="1:14" x14ac:dyDescent="0.25">
      <c r="A106" t="s">
        <v>25</v>
      </c>
      <c r="B106">
        <f>B100*B105</f>
        <v>1679.6000000000001</v>
      </c>
      <c r="J106" s="8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BRIDGE WINDSCREENS</dc:creator>
  <cp:lastModifiedBy>BRIDGE WINDSCREENS</cp:lastModifiedBy>
  <dcterms:created xsi:type="dcterms:W3CDTF">2008-06-05T11:14:44Z</dcterms:created>
  <dcterms:modified xsi:type="dcterms:W3CDTF">2017-11-08T12:12:17Z</dcterms:modified>
</cp:coreProperties>
</file>